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155" yWindow="795" windowWidth="14715" windowHeight="11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<sst xmlns="http://schemas.openxmlformats.org/spreadsheetml/2006/main" count="50" uniqueCount="42">
  <si>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MHz</t>
  </si>
  <si>
    <t>dBm</t>
  </si>
  <si>
    <t>dBi</t>
  </si>
  <si>
    <t>dB</t>
  </si>
  <si>
    <t>Distance</t>
  </si>
  <si>
    <t>Frequency:</t>
  </si>
  <si>
    <t>Input Distance in Km:</t>
  </si>
  <si>
    <t>Antenna 1 gain:</t>
  </si>
  <si>
    <t>Cable 1 loss:</t>
  </si>
  <si>
    <t>Antenna 2 gain:</t>
  </si>
  <si>
    <t>Cable 2 loss:</t>
  </si>
  <si>
    <t>Receiver Sensitivity:</t>
  </si>
  <si>
    <t>Output Distance in Km:</t>
  </si>
  <si>
    <t>km/miles</t>
  </si>
  <si>
    <t>Compute</t>
  </si>
  <si>
    <t>Transmit Power:</t>
  </si>
  <si>
    <t>Fade Margin:</t>
  </si>
  <si>
    <t>Receive Signal Strength:</t>
  </si>
  <si>
    <t>Free Space Loss:</t>
  </si>
  <si>
    <t>LMR195</t>
  </si>
  <si>
    <t>LMR240</t>
  </si>
  <si>
    <t>LMR400</t>
  </si>
  <si>
    <t>LMR600</t>
  </si>
  <si>
    <t>LMR900</t>
  </si>
  <si>
    <t>Other…</t>
  </si>
  <si>
    <t>Cable Type:</t>
  </si>
  <si>
    <t>Total Cable Loss:</t>
  </si>
  <si>
    <t>Loss/100ft</t>
  </si>
  <si>
    <t>No. of Connectors:</t>
  </si>
  <si>
    <t>Cable Loss Calculator</t>
  </si>
  <si>
    <t>(at</t>
  </si>
  <si>
    <t>MHz)</t>
  </si>
  <si>
    <t>Cable Length:</t>
  </si>
  <si>
    <t xml:space="preserve"> </t>
  </si>
  <si>
    <t>Att at 900</t>
  </si>
  <si>
    <t>Att at 2500</t>
  </si>
  <si>
    <t>K</t>
  </si>
  <si>
    <t>C</t>
  </si>
  <si>
    <t>Belden 7806</t>
  </si>
  <si>
    <t>Belden 7808</t>
  </si>
  <si>
    <t>Belsen 7810</t>
  </si>
  <si>
    <t>Wireless link budget calculator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</si>
</sst>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2"/>
      <name val="DINPro-Medium"/>
      <family val="3"/>
    </font>
    <font>
      <sz val="1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225E9D"/>
      <name val="DINPro-Medium"/>
      <family val="3"/>
    </font>
    <font>
      <sz val="18"/>
      <color rgb="FF225E9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8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right"/>
      <protection hidden="1" locked="0"/>
    </xf>
    <xf numFmtId="0" fontId="11" fillId="33" borderId="0" xfId="45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/>
      <protection hidden="1" locked="0"/>
    </xf>
    <xf numFmtId="0" fontId="10" fillId="33" borderId="0" xfId="45" applyFont="1" applyFill="1" applyBorder="1" applyAlignment="1" applyProtection="1">
      <alignment horizontal="left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180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80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180" fontId="6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180" fontId="9" fillId="33" borderId="0" xfId="0" applyNumberFormat="1" applyFont="1" applyFill="1" applyBorder="1" applyAlignment="1" applyProtection="1">
      <alignment horizontal="right"/>
      <protection hidden="1"/>
    </xf>
    <xf numFmtId="0" fontId="11" fillId="33" borderId="0" xfId="45" applyFont="1" applyFill="1" applyBorder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locked="0"/>
    </xf>
    <xf numFmtId="180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8" fillId="33" borderId="14" xfId="0" applyFont="1" applyFill="1" applyBorder="1" applyAlignment="1" applyProtection="1">
      <alignment horizontal="center" vertical="center"/>
      <protection hidden="1"/>
    </xf>
    <xf numFmtId="0" fontId="48" fillId="33" borderId="12" xfId="0" applyFont="1" applyFill="1" applyBorder="1" applyAlignment="1" applyProtection="1">
      <alignment horizontal="center" vertical="center"/>
      <protection hidden="1"/>
    </xf>
    <xf numFmtId="0" fontId="49" fillId="33" borderId="14" xfId="0" applyFont="1" applyFill="1" applyBorder="1" applyAlignment="1" applyProtection="1">
      <alignment horizontal="center" vertical="center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strike val="0"/>
        <color indexed="44"/>
      </font>
      <fill>
        <patternFill patternType="solid">
          <bgColor indexed="44"/>
        </patternFill>
      </fill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44"/>
      </font>
      <fill>
        <patternFill patternType="solid">
          <bgColor indexed="44"/>
        </patternFill>
      </fill>
      <border>
        <left/>
        <right/>
        <top/>
        <bottom/>
      </border>
    </dxf>
    <dxf>
      <font>
        <color auto="1"/>
      </font>
      <fill>
        <patternFill>
          <bgColor indexed="9"/>
        </patternFill>
      </fill>
      <border>
        <left style="thin"/>
        <right>
          <color indexed="63"/>
        </right>
        <top style="thin"/>
        <bottom style="thin">
          <color indexed="22"/>
        </bottom>
      </border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strike val="0"/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strike val="0"/>
        <color indexed="9"/>
      </font>
      <fill>
        <patternFill patternType="solid">
          <bgColor indexed="9"/>
        </patternFill>
      </fill>
      <border>
        <left style="hair"/>
        <right style="hair"/>
        <top style="hair"/>
        <bottom style="hair"/>
      </border>
    </dxf>
    <dxf>
      <font>
        <strike val="0"/>
        <color rgb="FFFFFFFF"/>
      </font>
      <fill>
        <patternFill patternType="solid">
          <bgColor rgb="FFFFFF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auto="1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D7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" name="Line 63"/>
        <xdr:cNvSpPr>
          <a:spLocks/>
        </xdr:cNvSpPr>
      </xdr:nvSpPr>
      <xdr:spPr>
        <a:xfrm>
          <a:off x="1219200" y="5857875"/>
          <a:ext cx="0" cy="0"/>
        </a:xfrm>
        <a:prstGeom prst="line">
          <a:avLst/>
        </a:prstGeom>
        <a:noFill/>
        <a:ln w="9525" cmpd="sng">
          <a:solidFill>
            <a:srgbClr val="DBE3F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2</xdr:row>
      <xdr:rowOff>19050</xdr:rowOff>
    </xdr:from>
    <xdr:to>
      <xdr:col>4</xdr:col>
      <xdr:colOff>409575</xdr:colOff>
      <xdr:row>5</xdr:row>
      <xdr:rowOff>57150</xdr:rowOff>
    </xdr:to>
    <xdr:pic>
      <xdr:nvPicPr>
        <xdr:cNvPr id="2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476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54"/>
  <sheetViews>
    <sheetView showGridLines="0" showRowColHeaders="0" tabSelected="1" showOutlineSymbols="0" zoomScalePageLayoutView="0" workbookViewId="0" topLeftCell="A1">
      <selection activeCell="AA25" sqref="AA25"/>
    </sheetView>
  </sheetViews>
  <sheetFormatPr defaultColWidth="9.140625" defaultRowHeight="12.75"/>
  <cols>
    <col min="1" max="2" width="9.140625" style="1" customWidth="1"/>
    <col min="3" max="3" width="1.421875" style="1" customWidth="1"/>
    <col min="4" max="4" width="12.00390625" style="1" customWidth="1"/>
    <col min="5" max="5" width="6.7109375" style="1" customWidth="1"/>
    <col min="6" max="6" width="6.57421875" style="1" customWidth="1"/>
    <col min="7" max="7" width="2.421875" style="1" customWidth="1"/>
    <col min="8" max="8" width="4.00390625" style="1" customWidth="1"/>
    <col min="9" max="9" width="0.9921875" style="1" customWidth="1"/>
    <col min="10" max="10" width="11.7109375" style="1" hidden="1" customWidth="1"/>
    <col min="11" max="11" width="10.57421875" style="1" hidden="1" customWidth="1"/>
    <col min="12" max="12" width="12.421875" style="1" hidden="1" customWidth="1"/>
    <col min="13" max="13" width="1.28515625" style="1" customWidth="1"/>
    <col min="14" max="14" width="7.421875" style="1" customWidth="1"/>
    <col min="15" max="15" width="6.28125" style="1" customWidth="1"/>
    <col min="16" max="17" width="7.140625" style="1" customWidth="1"/>
    <col min="18" max="19" width="6.7109375" style="1" customWidth="1"/>
    <col min="20" max="20" width="0.9921875" style="1" customWidth="1"/>
    <col min="21" max="22" width="7.421875" style="1" customWidth="1"/>
    <col min="23" max="23" width="1.421875" style="1" customWidth="1"/>
    <col min="24" max="16384" width="9.140625" style="1" customWidth="1"/>
  </cols>
  <sheetData>
    <row r="1" spans="6:7" ht="12" customHeight="1" thickBot="1">
      <c r="F1" s="2"/>
      <c r="G1" s="2"/>
    </row>
    <row r="2" spans="2:23" ht="6" customHeight="1">
      <c r="B2" s="42"/>
      <c r="C2" s="11"/>
      <c r="D2" s="11"/>
      <c r="E2" s="11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3"/>
      <c r="U2" s="3"/>
      <c r="V2" s="3"/>
      <c r="W2" s="3"/>
    </row>
    <row r="3" spans="2:23" ht="6" customHeight="1">
      <c r="B3" s="43"/>
      <c r="C3" s="14"/>
      <c r="D3" s="14"/>
      <c r="E3" s="14"/>
      <c r="F3" s="15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6"/>
      <c r="U3" s="3"/>
      <c r="V3" s="3"/>
      <c r="W3" s="3"/>
    </row>
    <row r="4" spans="2:23" ht="6" customHeight="1">
      <c r="B4" s="43"/>
      <c r="C4" s="14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6"/>
      <c r="U4" s="3"/>
      <c r="V4" s="3"/>
      <c r="W4" s="3"/>
    </row>
    <row r="5" spans="2:23" ht="6" customHeight="1">
      <c r="B5" s="43"/>
      <c r="C5" s="14"/>
      <c r="D5" s="14"/>
      <c r="E5" s="14"/>
      <c r="F5" s="15"/>
      <c r="G5" s="1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6"/>
      <c r="U5" s="3"/>
      <c r="V5" s="3"/>
      <c r="W5" s="3"/>
    </row>
    <row r="6" spans="2:23" ht="6" customHeight="1">
      <c r="B6" s="43"/>
      <c r="C6" s="14"/>
      <c r="D6" s="14"/>
      <c r="E6" s="14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/>
      <c r="U6" s="3"/>
      <c r="V6" s="3"/>
      <c r="W6" s="3"/>
    </row>
    <row r="7" spans="2:23" ht="6" customHeight="1">
      <c r="B7" s="43"/>
      <c r="C7" s="14"/>
      <c r="D7" s="14"/>
      <c r="E7" s="14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6"/>
      <c r="U7" s="3"/>
      <c r="V7" s="3"/>
      <c r="W7" s="3"/>
    </row>
    <row r="8" spans="2:23" ht="30" customHeight="1">
      <c r="B8" s="50" t="s">
        <v>41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V8" s="3"/>
      <c r="W8" s="3"/>
    </row>
    <row r="9" spans="2:23" ht="30" customHeight="1">
      <c r="B9" s="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9"/>
      <c r="V9" s="3"/>
      <c r="W9" s="3"/>
    </row>
    <row r="10" spans="2:23" ht="12.75">
      <c r="B10" s="43"/>
      <c r="C10" s="14"/>
      <c r="D10" s="14"/>
      <c r="E10" s="14"/>
      <c r="F10" s="14"/>
      <c r="G10" s="14"/>
      <c r="H10" s="14"/>
      <c r="I10" s="14"/>
      <c r="J10" s="14" t="s">
        <v>13</v>
      </c>
      <c r="K10" s="20">
        <v>1</v>
      </c>
      <c r="L10" s="17"/>
      <c r="M10" s="17"/>
      <c r="N10" s="17"/>
      <c r="O10" s="18"/>
      <c r="P10" s="18"/>
      <c r="Q10" s="21"/>
      <c r="R10" s="21"/>
      <c r="S10" s="37"/>
      <c r="T10" s="19"/>
      <c r="U10" s="5"/>
      <c r="V10" s="3"/>
      <c r="W10" s="3"/>
    </row>
    <row r="11" spans="2:22" ht="12.75">
      <c r="B11" s="43"/>
      <c r="C11" s="14"/>
      <c r="D11" s="14" t="s">
        <v>5</v>
      </c>
      <c r="E11" s="14"/>
      <c r="F11" s="39">
        <v>2400</v>
      </c>
      <c r="G11" s="15"/>
      <c r="H11" s="14" t="s">
        <v>0</v>
      </c>
      <c r="I11" s="14"/>
      <c r="J11" s="14" t="s">
        <v>14</v>
      </c>
      <c r="K11" s="22">
        <v>1</v>
      </c>
      <c r="L11" s="18"/>
      <c r="M11" s="18"/>
      <c r="N11" s="17"/>
      <c r="O11" s="17"/>
      <c r="P11" s="17"/>
      <c r="Q11" s="23"/>
      <c r="R11" s="17"/>
      <c r="S11" s="17"/>
      <c r="T11" s="24"/>
      <c r="U11" s="6"/>
      <c r="V11" s="10"/>
    </row>
    <row r="12" spans="2:21" ht="15.75" customHeight="1">
      <c r="B12" s="43"/>
      <c r="C12" s="14"/>
      <c r="D12" s="14"/>
      <c r="E12" s="14"/>
      <c r="F12" s="25"/>
      <c r="G12" s="26"/>
      <c r="H12" s="14"/>
      <c r="I12" s="14"/>
      <c r="J12" s="18"/>
      <c r="K12" s="18"/>
      <c r="L12" s="18"/>
      <c r="M12" s="18"/>
      <c r="N12" s="17"/>
      <c r="O12" s="18"/>
      <c r="P12" s="18"/>
      <c r="Q12" s="18"/>
      <c r="R12" s="18"/>
      <c r="S12" s="18"/>
      <c r="T12" s="19"/>
      <c r="U12" s="6"/>
    </row>
    <row r="13" spans="2:20" ht="12.75">
      <c r="B13" s="43"/>
      <c r="C13" s="14"/>
      <c r="D13" s="14" t="s">
        <v>15</v>
      </c>
      <c r="E13" s="14"/>
      <c r="F13" s="39">
        <v>20</v>
      </c>
      <c r="G13" s="14"/>
      <c r="H13" s="14" t="str">
        <f>IF(K11=2,"","dBm")</f>
        <v>dBm</v>
      </c>
      <c r="I13" s="14"/>
      <c r="J13" s="27">
        <f>J31+F27-((F17-F15)+(F21-F23))+F25</f>
        <v>33.82678554779686</v>
      </c>
      <c r="K13" s="27" t="s">
        <v>1</v>
      </c>
      <c r="L13" s="14"/>
      <c r="M13" s="14"/>
      <c r="N13" s="14"/>
      <c r="O13" s="14"/>
      <c r="P13" s="14"/>
      <c r="Q13" s="14"/>
      <c r="R13" s="14"/>
      <c r="S13" s="14"/>
      <c r="T13" s="16"/>
    </row>
    <row r="14" spans="2:20" ht="6" customHeight="1">
      <c r="B14" s="43"/>
      <c r="C14" s="14"/>
      <c r="D14" s="14"/>
      <c r="E14" s="14"/>
      <c r="F14" s="28"/>
      <c r="G14" s="14"/>
      <c r="H14" s="14"/>
      <c r="I14" s="14"/>
      <c r="J14" s="27"/>
      <c r="K14" s="27"/>
      <c r="L14" s="14"/>
      <c r="M14" s="14"/>
      <c r="N14" s="14"/>
      <c r="O14" s="14"/>
      <c r="P14" s="14"/>
      <c r="Q14" s="14"/>
      <c r="R14" s="14"/>
      <c r="S14" s="14"/>
      <c r="T14" s="16"/>
    </row>
    <row r="15" spans="2:23" ht="12.75">
      <c r="B15" s="43"/>
      <c r="C15" s="14"/>
      <c r="D15" s="14" t="s">
        <v>8</v>
      </c>
      <c r="E15" s="14"/>
      <c r="F15" s="40">
        <v>1.4</v>
      </c>
      <c r="G15" s="14"/>
      <c r="H15" s="14" t="s">
        <v>3</v>
      </c>
      <c r="I15" s="14"/>
      <c r="J15" s="22">
        <v>20</v>
      </c>
      <c r="K15" s="14"/>
      <c r="L15" s="14"/>
      <c r="M15" s="14"/>
      <c r="N15" s="14"/>
      <c r="O15" s="14"/>
      <c r="P15" s="14"/>
      <c r="Q15" s="14"/>
      <c r="R15" s="14"/>
      <c r="S15" s="14"/>
      <c r="T15" s="16"/>
      <c r="U15" s="4"/>
      <c r="V15" s="4"/>
      <c r="W15" s="4"/>
    </row>
    <row r="16" spans="2:23" ht="6.75" customHeight="1">
      <c r="B16" s="43"/>
      <c r="C16" s="14"/>
      <c r="D16" s="14"/>
      <c r="E16" s="14"/>
      <c r="F16" s="28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4"/>
      <c r="V16" s="4"/>
      <c r="W16" s="4"/>
    </row>
    <row r="17" spans="2:23" ht="12.75">
      <c r="B17" s="43"/>
      <c r="C17" s="14"/>
      <c r="D17" s="14" t="s">
        <v>7</v>
      </c>
      <c r="E17" s="14"/>
      <c r="F17" s="39">
        <v>11</v>
      </c>
      <c r="G17" s="14"/>
      <c r="H17" s="14" t="s">
        <v>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6"/>
      <c r="U17" s="4"/>
      <c r="V17" s="4"/>
      <c r="W17" s="4"/>
    </row>
    <row r="18" spans="2:23" ht="15" customHeight="1">
      <c r="B18" s="43"/>
      <c r="C18" s="14"/>
      <c r="D18" s="14"/>
      <c r="E18" s="14"/>
      <c r="F18" s="2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6"/>
      <c r="U18" s="4"/>
      <c r="V18" s="4"/>
      <c r="W18" s="4"/>
    </row>
    <row r="19" spans="2:23" ht="12.75" customHeight="1">
      <c r="B19" s="43"/>
      <c r="C19" s="14"/>
      <c r="D19" s="14" t="s">
        <v>4</v>
      </c>
      <c r="E19" s="14"/>
      <c r="F19" s="39">
        <v>14</v>
      </c>
      <c r="G19" s="14"/>
      <c r="H19" s="14">
        <f>IF(K11=1,"",IF(K10=1,"Km","Miles"))</f>
      </c>
      <c r="I19" s="14"/>
      <c r="J19" s="27">
        <f>IF(K10=1,F32,F32/1.60934)</f>
        <v>2.8496318636726254</v>
      </c>
      <c r="K19" s="14">
        <f>H19</f>
      </c>
      <c r="L19" s="14"/>
      <c r="M19" s="14"/>
      <c r="N19" s="14"/>
      <c r="O19" s="14"/>
      <c r="P19" s="14"/>
      <c r="Q19" s="14"/>
      <c r="R19" s="29"/>
      <c r="S19" s="29"/>
      <c r="T19" s="16"/>
      <c r="W19" s="4"/>
    </row>
    <row r="20" spans="2:23" ht="15" customHeight="1">
      <c r="B20" s="43"/>
      <c r="C20" s="14"/>
      <c r="D20" s="14"/>
      <c r="E20" s="14"/>
      <c r="F20" s="28"/>
      <c r="G20" s="14"/>
      <c r="H20" s="14"/>
      <c r="I20" s="14"/>
      <c r="J20" s="14"/>
      <c r="K20" s="14"/>
      <c r="L20" s="14"/>
      <c r="M20" s="14"/>
      <c r="N20" s="30" t="str">
        <f>IF(K11=1,"Distance:",IF(K11=2,"Transmit Power:","Fade Margin:"))</f>
        <v>Distance:</v>
      </c>
      <c r="O20" s="14"/>
      <c r="P20" s="14"/>
      <c r="Q20" s="31">
        <f>IF(K11=1,J19,IF(K11=2,J13,J27))</f>
        <v>2.8496318636726254</v>
      </c>
      <c r="R20" s="30" t="str">
        <f>IF(K11=1,IF(K10=1,"Km","Miles"),IF(K11=2,"dBm","dB"))</f>
        <v>Km</v>
      </c>
      <c r="S20" s="30"/>
      <c r="T20" s="16"/>
      <c r="U20" s="4"/>
      <c r="V20" s="4"/>
      <c r="W20" s="4"/>
    </row>
    <row r="21" spans="2:23" ht="12.75">
      <c r="B21" s="43"/>
      <c r="C21" s="14"/>
      <c r="D21" s="14" t="s">
        <v>9</v>
      </c>
      <c r="E21" s="14"/>
      <c r="F21" s="39">
        <v>11</v>
      </c>
      <c r="G21" s="14"/>
      <c r="H21" s="14" t="s">
        <v>2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6"/>
      <c r="U21" s="4"/>
      <c r="V21" s="4"/>
      <c r="W21" s="4"/>
    </row>
    <row r="22" spans="2:23" ht="6" customHeight="1">
      <c r="B22" s="43"/>
      <c r="C22" s="14"/>
      <c r="D22" s="14"/>
      <c r="E22" s="14"/>
      <c r="F22" s="28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6"/>
      <c r="U22" s="4"/>
      <c r="V22" s="4"/>
      <c r="W22" s="4"/>
    </row>
    <row r="23" spans="2:23" ht="12.75">
      <c r="B23" s="43"/>
      <c r="C23" s="14"/>
      <c r="D23" s="14" t="s">
        <v>10</v>
      </c>
      <c r="E23" s="14"/>
      <c r="F23" s="40">
        <v>1.4</v>
      </c>
      <c r="G23" s="14"/>
      <c r="H23" s="14" t="s">
        <v>3</v>
      </c>
      <c r="I23" s="14"/>
      <c r="J23" s="22">
        <v>20</v>
      </c>
      <c r="K23" s="14"/>
      <c r="L23" s="14"/>
      <c r="M23" s="14"/>
      <c r="N23" s="14" t="s">
        <v>18</v>
      </c>
      <c r="O23" s="14"/>
      <c r="P23" s="14"/>
      <c r="Q23" s="27">
        <f>IF(K11=1,J32,J31)</f>
        <v>109.2</v>
      </c>
      <c r="R23" s="14" t="s">
        <v>3</v>
      </c>
      <c r="S23" s="14"/>
      <c r="T23" s="16"/>
      <c r="W23" s="4"/>
    </row>
    <row r="24" spans="2:23" ht="6.75" customHeight="1">
      <c r="B24" s="43"/>
      <c r="C24" s="14"/>
      <c r="D24" s="14"/>
      <c r="E24" s="14"/>
      <c r="F24" s="28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6"/>
      <c r="U24" s="4"/>
      <c r="V24" s="4"/>
      <c r="W24" s="4"/>
    </row>
    <row r="25" spans="2:23" ht="12.75">
      <c r="B25" s="43"/>
      <c r="C25" s="14"/>
      <c r="D25" s="14" t="s">
        <v>11</v>
      </c>
      <c r="E25" s="14"/>
      <c r="F25" s="41">
        <v>-85</v>
      </c>
      <c r="G25" s="14"/>
      <c r="H25" s="14" t="s">
        <v>1</v>
      </c>
      <c r="I25" s="14"/>
      <c r="J25" s="22">
        <v>80</v>
      </c>
      <c r="K25" s="14"/>
      <c r="L25" s="14"/>
      <c r="M25" s="14"/>
      <c r="N25" s="14" t="s">
        <v>17</v>
      </c>
      <c r="O25" s="14"/>
      <c r="P25" s="14"/>
      <c r="Q25" s="27">
        <f>IF(K11=2,J13,F13)+(F17-F15)+(F21-F23)-Q23</f>
        <v>-70</v>
      </c>
      <c r="R25" s="14" t="s">
        <v>1</v>
      </c>
      <c r="S25" s="14"/>
      <c r="T25" s="16"/>
      <c r="W25" s="4"/>
    </row>
    <row r="26" spans="2:23" ht="15" customHeight="1">
      <c r="B26" s="4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6"/>
      <c r="U26" s="4"/>
      <c r="V26" s="4" t="s">
        <v>33</v>
      </c>
      <c r="W26" s="4"/>
    </row>
    <row r="27" spans="2:23" ht="12.75">
      <c r="B27" s="43"/>
      <c r="C27" s="14"/>
      <c r="D27" s="14" t="s">
        <v>16</v>
      </c>
      <c r="E27" s="14"/>
      <c r="F27" s="39">
        <v>15</v>
      </c>
      <c r="G27" s="14"/>
      <c r="H27" s="14" t="str">
        <f>IF(K11=3,"","dB")</f>
        <v>dB</v>
      </c>
      <c r="I27" s="14"/>
      <c r="J27" s="27">
        <f>(F13+(F17-F15)+(F21-F23)-J31)-F25</f>
        <v>1.1732144522031263</v>
      </c>
      <c r="K27" s="14" t="s">
        <v>3</v>
      </c>
      <c r="L27" s="14"/>
      <c r="M27" s="14"/>
      <c r="N27" s="14"/>
      <c r="O27" s="14"/>
      <c r="P27" s="14"/>
      <c r="Q27" s="14"/>
      <c r="R27" s="14"/>
      <c r="S27" s="14"/>
      <c r="T27" s="16"/>
      <c r="W27" s="4"/>
    </row>
    <row r="28" spans="2:23" ht="12.75">
      <c r="B28" s="4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6"/>
      <c r="W28" s="4"/>
    </row>
    <row r="29" spans="2:20" ht="6" customHeight="1">
      <c r="B29" s="4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</row>
    <row r="30" spans="2:20" ht="12.75" hidden="1">
      <c r="B30" s="4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6"/>
    </row>
    <row r="31" spans="2:20" ht="12.75" hidden="1">
      <c r="B31" s="43"/>
      <c r="C31" s="14"/>
      <c r="D31" s="14" t="s">
        <v>6</v>
      </c>
      <c r="E31" s="14"/>
      <c r="F31" s="14">
        <f>IF(K10=1,F19,1.60934*F19)</f>
        <v>14</v>
      </c>
      <c r="G31" s="14"/>
      <c r="H31" s="14"/>
      <c r="I31" s="14"/>
      <c r="J31" s="14">
        <f>32.5+20*LOG(F31)+20*LOG($F$11)</f>
        <v>123.02678554779688</v>
      </c>
      <c r="K31" s="14"/>
      <c r="L31" s="14"/>
      <c r="M31" s="14"/>
      <c r="N31" s="14"/>
      <c r="O31" s="14"/>
      <c r="P31" s="14"/>
      <c r="Q31" s="14"/>
      <c r="R31" s="14"/>
      <c r="S31" s="14"/>
      <c r="T31" s="16"/>
    </row>
    <row r="32" spans="2:20" ht="12.75" hidden="1">
      <c r="B32" s="43"/>
      <c r="C32" s="14"/>
      <c r="D32" s="14" t="s">
        <v>12</v>
      </c>
      <c r="E32" s="14"/>
      <c r="F32" s="27">
        <f>POWER(10,((F13+(F17-F15)+(F21-F23)-F25-F27-32.5-20*LOG($F$11))/20))</f>
        <v>2.8496318636726254</v>
      </c>
      <c r="G32" s="27"/>
      <c r="H32" s="14"/>
      <c r="I32" s="14"/>
      <c r="J32" s="14">
        <f>32.5+20*LOG(F32)+20*LOG($F$11)</f>
        <v>109.2</v>
      </c>
      <c r="K32" s="14"/>
      <c r="L32" s="14"/>
      <c r="M32" s="14"/>
      <c r="N32" s="14"/>
      <c r="O32" s="14"/>
      <c r="P32" s="14"/>
      <c r="Q32" s="14"/>
      <c r="R32" s="14"/>
      <c r="S32" s="14"/>
      <c r="T32" s="16"/>
    </row>
    <row r="33" spans="2:20" ht="12.75" hidden="1">
      <c r="B33" s="4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</row>
    <row r="34" spans="2:20" ht="6" customHeight="1">
      <c r="B34" s="4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</row>
    <row r="35" spans="2:20" ht="15.75">
      <c r="B35" s="43"/>
      <c r="C35" s="14"/>
      <c r="D35" s="30" t="s">
        <v>29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6"/>
    </row>
    <row r="36" spans="2:20" ht="9" customHeight="1"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6"/>
    </row>
    <row r="37" spans="2:20" ht="12.75">
      <c r="B37" s="43"/>
      <c r="C37" s="14"/>
      <c r="D37" s="14" t="s">
        <v>25</v>
      </c>
      <c r="E37" s="14"/>
      <c r="F37" s="14"/>
      <c r="G37" s="14"/>
      <c r="H37" s="14"/>
      <c r="I37" s="14"/>
      <c r="J37" s="14"/>
      <c r="K37" s="14"/>
      <c r="L37" s="22">
        <v>5</v>
      </c>
      <c r="M37" s="14"/>
      <c r="N37" s="14" t="str">
        <f>IF(K10=1,"Loss per 100 meters:","Loss per 100 feet:")</f>
        <v>Loss per 100 meters:</v>
      </c>
      <c r="O37" s="14"/>
      <c r="P37" s="14"/>
      <c r="Q37" s="27">
        <f>IF(L44=1,L37/5,IF(K10=2,L54,(L54*3.28)))</f>
        <v>41.49675448680163</v>
      </c>
      <c r="R37" s="28" t="s">
        <v>3</v>
      </c>
      <c r="S37" s="28"/>
      <c r="T37" s="16"/>
    </row>
    <row r="38" spans="2:20" ht="8.25" customHeight="1">
      <c r="B38" s="4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2" t="s">
        <v>30</v>
      </c>
      <c r="O38" s="33">
        <f>F11</f>
        <v>2400</v>
      </c>
      <c r="P38" s="34" t="s">
        <v>31</v>
      </c>
      <c r="Q38" s="14"/>
      <c r="R38" s="14"/>
      <c r="S38" s="14"/>
      <c r="T38" s="16"/>
    </row>
    <row r="39" spans="2:20" ht="12.75">
      <c r="B39" s="43"/>
      <c r="C39" s="14"/>
      <c r="D39" s="14" t="s">
        <v>32</v>
      </c>
      <c r="E39" s="14"/>
      <c r="F39" s="39">
        <v>1</v>
      </c>
      <c r="G39" s="14"/>
      <c r="H39" s="14" t="str">
        <f>IF(K10=1,"meters","feet")</f>
        <v>meters</v>
      </c>
      <c r="I39" s="14"/>
      <c r="J39" s="14"/>
      <c r="K39" s="14"/>
      <c r="L39" s="14"/>
      <c r="M39" s="14"/>
      <c r="N39" s="32"/>
      <c r="O39" s="33"/>
      <c r="P39" s="34"/>
      <c r="Q39" s="14"/>
      <c r="R39" s="14"/>
      <c r="S39" s="14"/>
      <c r="T39" s="16"/>
    </row>
    <row r="40" spans="2:20" ht="6" customHeight="1">
      <c r="B40" s="43"/>
      <c r="C40" s="14"/>
      <c r="D40" s="14"/>
      <c r="E40" s="14"/>
      <c r="F40" s="28"/>
      <c r="G40" s="14"/>
      <c r="H40" s="14"/>
      <c r="I40" s="14"/>
      <c r="J40" s="14"/>
      <c r="K40" s="14"/>
      <c r="L40" s="14"/>
      <c r="M40" s="14"/>
      <c r="N40" s="35" t="s">
        <v>26</v>
      </c>
      <c r="O40" s="35"/>
      <c r="P40" s="35"/>
      <c r="Q40" s="36">
        <f>Q37*F39/100+0.25*F41</f>
        <v>1.4149675448680163</v>
      </c>
      <c r="R40" s="35" t="s">
        <v>3</v>
      </c>
      <c r="S40" s="38"/>
      <c r="T40" s="16"/>
    </row>
    <row r="41" spans="2:20" ht="15">
      <c r="B41" s="43"/>
      <c r="C41" s="14"/>
      <c r="D41" s="14" t="s">
        <v>28</v>
      </c>
      <c r="E41" s="14"/>
      <c r="F41" s="39">
        <v>4</v>
      </c>
      <c r="G41" s="14"/>
      <c r="H41" s="14"/>
      <c r="I41" s="14"/>
      <c r="J41" s="14"/>
      <c r="K41" s="14"/>
      <c r="L41" s="14"/>
      <c r="M41" s="14"/>
      <c r="N41" s="35"/>
      <c r="O41" s="35"/>
      <c r="P41" s="35"/>
      <c r="Q41" s="36"/>
      <c r="R41" s="35"/>
      <c r="S41" s="38"/>
      <c r="T41" s="16"/>
    </row>
    <row r="42" spans="2:20" ht="9" customHeight="1">
      <c r="B42" s="4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6"/>
    </row>
    <row r="43" spans="2:20" ht="13.5" thickBot="1"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7"/>
    </row>
    <row r="44" spans="10:12" ht="12.75" hidden="1">
      <c r="J44" s="8" t="s">
        <v>24</v>
      </c>
      <c r="L44" s="9">
        <v>6</v>
      </c>
    </row>
    <row r="45" spans="10:12" ht="12.75" hidden="1">
      <c r="J45" s="1" t="s">
        <v>38</v>
      </c>
      <c r="K45" s="1">
        <v>0.30933333333333335</v>
      </c>
      <c r="L45" s="1">
        <v>0.0011333333333333328</v>
      </c>
    </row>
    <row r="46" spans="10:12" ht="12.75" hidden="1">
      <c r="J46" s="1" t="s">
        <v>39</v>
      </c>
      <c r="K46" s="1">
        <v>0.22333333333333333</v>
      </c>
      <c r="L46" s="1">
        <v>0.00033333333333333316</v>
      </c>
    </row>
    <row r="47" spans="4:12" ht="12.75" hidden="1">
      <c r="D47" s="1" t="s">
        <v>34</v>
      </c>
      <c r="E47" s="1">
        <v>3.8</v>
      </c>
      <c r="J47" s="1" t="s">
        <v>40</v>
      </c>
      <c r="K47" s="1">
        <v>0.11566666666666667</v>
      </c>
      <c r="L47" s="1">
        <v>0.00036666666666666624</v>
      </c>
    </row>
    <row r="48" spans="4:12" ht="12.75" hidden="1">
      <c r="D48" s="1" t="s">
        <v>35</v>
      </c>
      <c r="E48" s="1">
        <v>6.7</v>
      </c>
      <c r="J48" s="8" t="s">
        <v>19</v>
      </c>
      <c r="K48" s="1">
        <v>0.356859</v>
      </c>
      <c r="L48" s="1">
        <v>0.00047</v>
      </c>
    </row>
    <row r="49" spans="10:12" ht="12.75" hidden="1">
      <c r="J49" s="8" t="s">
        <v>20</v>
      </c>
      <c r="K49" s="1">
        <v>0.24208</v>
      </c>
      <c r="L49" s="1">
        <v>0.00033</v>
      </c>
    </row>
    <row r="50" spans="4:12" ht="12.75" hidden="1">
      <c r="D50" s="1" t="s">
        <v>36</v>
      </c>
      <c r="E50" s="1">
        <f>(2500*E47-900*E48)/30000</f>
        <v>0.11566666666666667</v>
      </c>
      <c r="J50" s="8" t="s">
        <v>21</v>
      </c>
      <c r="K50" s="1">
        <v>0.12229</v>
      </c>
      <c r="L50" s="1">
        <v>0.00026</v>
      </c>
    </row>
    <row r="51" spans="4:12" ht="12.75" hidden="1">
      <c r="D51" s="1" t="s">
        <v>37</v>
      </c>
      <c r="E51" s="1">
        <f>(E47-E50*30)/900</f>
        <v>0.00036666666666666624</v>
      </c>
      <c r="J51" s="8" t="s">
        <v>22</v>
      </c>
      <c r="K51" s="1">
        <v>0.07555</v>
      </c>
      <c r="L51" s="1">
        <v>0.00026</v>
      </c>
    </row>
    <row r="52" spans="10:12" ht="12.75" hidden="1">
      <c r="J52" s="8" t="s">
        <v>23</v>
      </c>
      <c r="K52" s="1">
        <v>0.05177</v>
      </c>
      <c r="L52" s="1">
        <v>0.00016</v>
      </c>
    </row>
    <row r="53" ht="12.75" hidden="1"/>
    <row r="54" spans="10:12" ht="12.75" hidden="1">
      <c r="J54" s="1" t="s">
        <v>27</v>
      </c>
      <c r="L54" s="7">
        <f>(INDEX(K45:K52,L44-1))*SQRT(F11)+(INDEX(L45:L52,L44-1))*F11</f>
        <v>12.651449538659033</v>
      </c>
    </row>
  </sheetData>
  <sheetProtection selectLockedCells="1" pivotTables="0"/>
  <mergeCells count="8">
    <mergeCell ref="B8:T8"/>
    <mergeCell ref="Q10:R10"/>
    <mergeCell ref="Q40:Q41"/>
    <mergeCell ref="N40:P41"/>
    <mergeCell ref="R40:R41"/>
    <mergeCell ref="N38:N39"/>
    <mergeCell ref="O38:O39"/>
    <mergeCell ref="P38:P39"/>
  </mergeCells>
  <conditionalFormatting sqref="F14:G14">
    <cfRule type="expression" priority="1" dxfId="11" stopIfTrue="1">
      <formula>X1=2</formula>
    </cfRule>
  </conditionalFormatting>
  <conditionalFormatting sqref="G13">
    <cfRule type="expression" priority="2" dxfId="7" stopIfTrue="1">
      <formula>L11=2</formula>
    </cfRule>
  </conditionalFormatting>
  <conditionalFormatting sqref="G19">
    <cfRule type="expression" priority="3" dxfId="8" stopIfTrue="1">
      <formula>L11=1</formula>
    </cfRule>
  </conditionalFormatting>
  <conditionalFormatting sqref="G27">
    <cfRule type="expression" priority="4" dxfId="7" stopIfTrue="1">
      <formula>L11=3</formula>
    </cfRule>
  </conditionalFormatting>
  <conditionalFormatting sqref="D13">
    <cfRule type="expression" priority="5" dxfId="4" stopIfTrue="1">
      <formula>K11=2</formula>
    </cfRule>
  </conditionalFormatting>
  <conditionalFormatting sqref="D19">
    <cfRule type="expression" priority="6" dxfId="4" stopIfTrue="1">
      <formula>K11=1</formula>
    </cfRule>
  </conditionalFormatting>
  <conditionalFormatting sqref="D27">
    <cfRule type="expression" priority="7" dxfId="4" stopIfTrue="1">
      <formula>K11=3</formula>
    </cfRule>
  </conditionalFormatting>
  <conditionalFormatting sqref="Q37">
    <cfRule type="expression" priority="8" dxfId="12" stopIfTrue="1">
      <formula>L44=1</formula>
    </cfRule>
  </conditionalFormatting>
  <conditionalFormatting sqref="F27">
    <cfRule type="expression" priority="9" dxfId="0" stopIfTrue="1">
      <formula>K11=3</formula>
    </cfRule>
  </conditionalFormatting>
  <conditionalFormatting sqref="F19">
    <cfRule type="expression" priority="10" dxfId="1" stopIfTrue="1">
      <formula>K11=1</formula>
    </cfRule>
  </conditionalFormatting>
  <conditionalFormatting sqref="F13">
    <cfRule type="expression" priority="11" dxfId="0" stopIfTrue="1">
      <formula>K11=2</formula>
    </cfRule>
  </conditionalFormatting>
  <printOptions/>
  <pageMargins left="0.787401575" right="0.787401575" top="0.984251969" bottom="0.984251969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Wilan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Bandeira</dc:creator>
  <cp:keywords/>
  <dc:description/>
  <cp:lastModifiedBy>Catherine GLOTIN</cp:lastModifiedBy>
  <cp:lastPrinted>2003-09-18T20:00:18Z</cp:lastPrinted>
  <dcterms:created xsi:type="dcterms:W3CDTF">2003-08-27T23:45:19Z</dcterms:created>
  <dcterms:modified xsi:type="dcterms:W3CDTF">2015-02-04T13:43:44Z</dcterms:modified>
  <cp:category/>
  <cp:version/>
  <cp:contentType/>
  <cp:contentStatus/>
</cp:coreProperties>
</file>